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Datos Estudiantes" sheetId="4" r:id="rId1"/>
    <sheet name="Planilla Notas" sheetId="3" r:id="rId2"/>
    <sheet name="Informe estudiante" sheetId="5" r:id="rId3"/>
    <sheet name="ESQUEMA" sheetId="6" r:id="rId4"/>
  </sheets>
  <definedNames>
    <definedName name="Datosestudiantes">'Datos Estudiantes'!$1:$1048576</definedName>
    <definedName name="Segumientos">'Datos Estudiantes'!$1:$1048576</definedName>
  </definedNames>
  <calcPr calcId="152511"/>
</workbook>
</file>

<file path=xl/calcChain.xml><?xml version="1.0" encoding="utf-8"?>
<calcChain xmlns="http://schemas.openxmlformats.org/spreadsheetml/2006/main"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V14" i="3" s="1"/>
  <c r="T21" i="3"/>
  <c r="T25" i="3"/>
  <c r="T29" i="3"/>
  <c r="T33" i="3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S22" i="3"/>
  <c r="T22" i="3" s="1"/>
  <c r="S23" i="3"/>
  <c r="T23" i="3" s="1"/>
  <c r="S24" i="3"/>
  <c r="T24" i="3" s="1"/>
  <c r="S25" i="3"/>
  <c r="S26" i="3"/>
  <c r="T26" i="3" s="1"/>
  <c r="S27" i="3"/>
  <c r="T27" i="3" s="1"/>
  <c r="S28" i="3"/>
  <c r="T28" i="3" s="1"/>
  <c r="S29" i="3"/>
  <c r="S30" i="3"/>
  <c r="T30" i="3" s="1"/>
  <c r="S31" i="3"/>
  <c r="T31" i="3" s="1"/>
  <c r="S32" i="3"/>
  <c r="T32" i="3" s="1"/>
  <c r="S33" i="3"/>
  <c r="S14" i="3"/>
  <c r="T14" i="3" s="1"/>
  <c r="R15" i="3"/>
  <c r="R17" i="3"/>
  <c r="R19" i="3"/>
  <c r="R21" i="3"/>
  <c r="R23" i="3"/>
  <c r="R25" i="3"/>
  <c r="R27" i="3"/>
  <c r="R29" i="3"/>
  <c r="R31" i="3"/>
  <c r="R33" i="3"/>
  <c r="R14" i="4"/>
  <c r="Q15" i="3"/>
  <c r="Q16" i="3"/>
  <c r="R16" i="3" s="1"/>
  <c r="Q17" i="3"/>
  <c r="Q18" i="3"/>
  <c r="R18" i="3" s="1"/>
  <c r="Q19" i="3"/>
  <c r="Q20" i="3"/>
  <c r="R20" i="3" s="1"/>
  <c r="Q21" i="3"/>
  <c r="Q22" i="3"/>
  <c r="R22" i="3" s="1"/>
  <c r="Q23" i="3"/>
  <c r="Q24" i="3"/>
  <c r="R24" i="3" s="1"/>
  <c r="Q25" i="3"/>
  <c r="Q26" i="3"/>
  <c r="R26" i="3" s="1"/>
  <c r="Q27" i="3"/>
  <c r="Q28" i="3"/>
  <c r="R28" i="3" s="1"/>
  <c r="Q29" i="3"/>
  <c r="Q30" i="3"/>
  <c r="R30" i="3" s="1"/>
  <c r="Q31" i="3"/>
  <c r="Q32" i="3"/>
  <c r="R32" i="3" s="1"/>
  <c r="Q33" i="3"/>
  <c r="Q14" i="3"/>
  <c r="R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14" i="3"/>
  <c r="P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N14" i="3" s="1"/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J14" i="3"/>
  <c r="I14" i="3"/>
  <c r="H14" i="3"/>
  <c r="G14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32" i="3" l="1"/>
  <c r="L32" i="3" s="1"/>
  <c r="W32" i="3" s="1"/>
  <c r="X32" i="3" s="1"/>
  <c r="K30" i="3"/>
  <c r="L30" i="3" s="1"/>
  <c r="W30" i="3" s="1"/>
  <c r="X30" i="3" s="1"/>
  <c r="K28" i="3"/>
  <c r="L28" i="3" s="1"/>
  <c r="W28" i="3" s="1"/>
  <c r="X28" i="3" s="1"/>
  <c r="K26" i="3"/>
  <c r="L26" i="3" s="1"/>
  <c r="W26" i="3" s="1"/>
  <c r="X26" i="3" s="1"/>
  <c r="K24" i="3"/>
  <c r="L24" i="3" s="1"/>
  <c r="W24" i="3" s="1"/>
  <c r="X24" i="3" s="1"/>
  <c r="K22" i="3"/>
  <c r="L22" i="3" s="1"/>
  <c r="W22" i="3" s="1"/>
  <c r="X22" i="3" s="1"/>
  <c r="K20" i="3"/>
  <c r="L20" i="3" s="1"/>
  <c r="W20" i="3" s="1"/>
  <c r="X20" i="3" s="1"/>
  <c r="K18" i="3"/>
  <c r="L18" i="3" s="1"/>
  <c r="W18" i="3" s="1"/>
  <c r="X18" i="3" s="1"/>
  <c r="K16" i="3"/>
  <c r="L16" i="3" s="1"/>
  <c r="W16" i="3" s="1"/>
  <c r="X16" i="3" s="1"/>
  <c r="K14" i="3"/>
  <c r="L14" i="3" s="1"/>
  <c r="W14" i="3" s="1"/>
  <c r="K33" i="3"/>
  <c r="L33" i="3" s="1"/>
  <c r="W33" i="3" s="1"/>
  <c r="X33" i="3" s="1"/>
  <c r="K31" i="3"/>
  <c r="L31" i="3" s="1"/>
  <c r="W31" i="3" s="1"/>
  <c r="X31" i="3" s="1"/>
  <c r="K29" i="3"/>
  <c r="L29" i="3" s="1"/>
  <c r="W29" i="3" s="1"/>
  <c r="X29" i="3" s="1"/>
  <c r="K27" i="3"/>
  <c r="L27" i="3" s="1"/>
  <c r="W27" i="3" s="1"/>
  <c r="X27" i="3" s="1"/>
  <c r="K25" i="3"/>
  <c r="L25" i="3" s="1"/>
  <c r="W25" i="3" s="1"/>
  <c r="X25" i="3" s="1"/>
  <c r="K23" i="3"/>
  <c r="L23" i="3" s="1"/>
  <c r="W23" i="3" s="1"/>
  <c r="X23" i="3" s="1"/>
  <c r="K21" i="3"/>
  <c r="L21" i="3" s="1"/>
  <c r="W21" i="3" s="1"/>
  <c r="X21" i="3" s="1"/>
  <c r="K19" i="3"/>
  <c r="L19" i="3" s="1"/>
  <c r="W19" i="3" s="1"/>
  <c r="X19" i="3" s="1"/>
  <c r="K17" i="3"/>
  <c r="L17" i="3" s="1"/>
  <c r="W17" i="3" s="1"/>
  <c r="X17" i="3" s="1"/>
  <c r="K15" i="3"/>
  <c r="L15" i="3" s="1"/>
  <c r="W15" i="3" s="1"/>
  <c r="X15" i="3" s="1"/>
  <c r="X37" i="3" l="1"/>
  <c r="X35" i="3"/>
  <c r="X14" i="3"/>
  <c r="X36" i="3"/>
</calcChain>
</file>

<file path=xl/sharedStrings.xml><?xml version="1.0" encoding="utf-8"?>
<sst xmlns="http://schemas.openxmlformats.org/spreadsheetml/2006/main" count="65" uniqueCount="50">
  <si>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</si>
  <si>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</si>
  <si>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</si>
  <si>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</si>
  <si>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</si>
  <si>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</si>
  <si>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</si>
  <si>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</si>
  <si>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</si>
  <si>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</si>
  <si>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</si>
  <si>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</si>
  <si>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</si>
  <si>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</si>
  <si>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</si>
  <si>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</si>
  <si>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</si>
  <si>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</si>
  <si>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</si>
  <si>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</si>
  <si>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</si>
  <si>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</si>
  <si>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</si>
  <si>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</si>
  <si>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</si>
  <si>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</si>
  <si>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</si>
  <si>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</si>
  <si>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</si>
  <si>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</si>
  <si>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</si>
  <si>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</si>
  <si>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</si>
  <si>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</si>
  <si>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</si>
  <si>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</si>
  <si>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</si>
  <si>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</si>
  <si>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</si>
  <si>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</si>
  <si>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</si>
  <si>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</si>
  <si>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</si>
  <si>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</si>
  <si>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</si>
  <si>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</si>
  <si>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w14</t>
  </si>
  <si>
    <t>aprobo</t>
  </si>
  <si>
    <t>reprobo</t>
  </si>
  <si>
    <t>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</si>
</sst>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</xdr:rowOff>
    </xdr:from>
    <xdr:to>
      <xdr:col>7</xdr:col>
      <xdr:colOff>9526</xdr:colOff>
      <xdr:row>13</xdr:row>
      <xdr:rowOff>123825</xdr:rowOff>
    </xdr:to>
    <xdr:sp macro="" textlink="">
      <xdr:nvSpPr>
        <xdr:cNvPr id="2" name="Combinar 1"/>
        <xdr:cNvSpPr/>
      </xdr:nvSpPr>
      <xdr:spPr>
        <a:xfrm>
          <a:off x="14916150" y="2809875"/>
          <a:ext cx="3819526" cy="2076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</a:t>
          </a:r>
          <a:r>
            <a:rPr lang="es-CO" sz="1100" baseline="0"/>
            <a:t> la nota definitiva&gt;=3</a:t>
          </a:r>
          <a:endParaRPr lang="es-CO" sz="1100"/>
        </a:p>
      </xdr:txBody>
    </xdr:sp>
    <xdr:clientData/>
  </xdr:twoCellAnchor>
  <xdr:twoCellAnchor>
    <xdr:from>
      <xdr:col>2</xdr:col>
      <xdr:colOff>0</xdr:colOff>
      <xdr:row>4</xdr:row>
      <xdr:rowOff>9525</xdr:rowOff>
    </xdr:from>
    <xdr:to>
      <xdr:col>2</xdr:col>
      <xdr:colOff>19050</xdr:colOff>
      <xdr:row>12</xdr:row>
      <xdr:rowOff>28575</xdr:rowOff>
    </xdr:to>
    <xdr:cxnSp macro="">
      <xdr:nvCxnSpPr>
        <xdr:cNvPr id="3" name="Conector recto de flecha 2"/>
        <xdr:cNvCxnSpPr/>
      </xdr:nvCxnSpPr>
      <xdr:spPr>
        <a:xfrm flipH="1">
          <a:off x="14916150" y="2800350"/>
          <a:ext cx="19050" cy="177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47625</xdr:rowOff>
    </xdr:from>
    <xdr:to>
      <xdr:col>7</xdr:col>
      <xdr:colOff>28575</xdr:colOff>
      <xdr:row>12</xdr:row>
      <xdr:rowOff>85725</xdr:rowOff>
    </xdr:to>
    <xdr:cxnSp macro="">
      <xdr:nvCxnSpPr>
        <xdr:cNvPr id="4" name="Conector recto de flecha 3"/>
        <xdr:cNvCxnSpPr/>
      </xdr:nvCxnSpPr>
      <xdr:spPr>
        <a:xfrm flipH="1">
          <a:off x="18735675" y="2838450"/>
          <a:ext cx="19050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12</xdr:row>
      <xdr:rowOff>133350</xdr:rowOff>
    </xdr:from>
    <xdr:to>
      <xdr:col>2</xdr:col>
      <xdr:colOff>276225</xdr:colOff>
      <xdr:row>14</xdr:row>
      <xdr:rowOff>171450</xdr:rowOff>
    </xdr:to>
    <xdr:sp macro="" textlink="">
      <xdr:nvSpPr>
        <xdr:cNvPr id="5" name="Elipse 4"/>
        <xdr:cNvSpPr/>
      </xdr:nvSpPr>
      <xdr:spPr>
        <a:xfrm>
          <a:off x="14754225" y="4676775"/>
          <a:ext cx="438150" cy="4762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6</xdr:col>
      <xdr:colOff>552450</xdr:colOff>
      <xdr:row>12</xdr:row>
      <xdr:rowOff>180975</xdr:rowOff>
    </xdr:from>
    <xdr:to>
      <xdr:col>7</xdr:col>
      <xdr:colOff>266700</xdr:colOff>
      <xdr:row>15</xdr:row>
      <xdr:rowOff>38100</xdr:rowOff>
    </xdr:to>
    <xdr:sp macro="" textlink="">
      <xdr:nvSpPr>
        <xdr:cNvPr id="6" name="Elipse 5"/>
        <xdr:cNvSpPr/>
      </xdr:nvSpPr>
      <xdr:spPr>
        <a:xfrm>
          <a:off x="18516600" y="4724400"/>
          <a:ext cx="476250" cy="514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2</xdr:col>
      <xdr:colOff>76200</xdr:colOff>
      <xdr:row>16</xdr:row>
      <xdr:rowOff>66675</xdr:rowOff>
    </xdr:from>
    <xdr:to>
      <xdr:col>2</xdr:col>
      <xdr:colOff>200025</xdr:colOff>
      <xdr:row>17</xdr:row>
      <xdr:rowOff>0</xdr:rowOff>
    </xdr:to>
    <xdr:cxnSp macro="">
      <xdr:nvCxnSpPr>
        <xdr:cNvPr id="7" name="Conector recto de flecha 6"/>
        <xdr:cNvCxnSpPr/>
      </xdr:nvCxnSpPr>
      <xdr:spPr>
        <a:xfrm>
          <a:off x="14992350" y="5486400"/>
          <a:ext cx="1238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16</xdr:row>
      <xdr:rowOff>47625</xdr:rowOff>
    </xdr:from>
    <xdr:to>
      <xdr:col>6</xdr:col>
      <xdr:colOff>400050</xdr:colOff>
      <xdr:row>16</xdr:row>
      <xdr:rowOff>200025</xdr:rowOff>
    </xdr:to>
    <xdr:cxnSp macro="">
      <xdr:nvCxnSpPr>
        <xdr:cNvPr id="8" name="Conector recto de flecha 7"/>
        <xdr:cNvCxnSpPr/>
      </xdr:nvCxnSpPr>
      <xdr:spPr>
        <a:xfrm>
          <a:off x="18240375" y="5467350"/>
          <a:ext cx="1238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3</xdr:row>
      <xdr:rowOff>133350</xdr:rowOff>
    </xdr:from>
    <xdr:to>
      <xdr:col>4</xdr:col>
      <xdr:colOff>57150</xdr:colOff>
      <xdr:row>4</xdr:row>
      <xdr:rowOff>104775</xdr:rowOff>
    </xdr:to>
    <xdr:cxnSp macro="">
      <xdr:nvCxnSpPr>
        <xdr:cNvPr id="9" name="Conector recto de flecha 8"/>
        <xdr:cNvCxnSpPr/>
      </xdr:nvCxnSpPr>
      <xdr:spPr>
        <a:xfrm flipV="1">
          <a:off x="16249650" y="2724150"/>
          <a:ext cx="247650" cy="171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4"/>
  <sheetViews>
    <sheetView topLeftCell="A28" workbookViewId="0">
      <selection activeCell="G39" sqref="G39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8" ht="16.5" thickBot="1" x14ac:dyDescent="0.3"/>
    <row r="9" spans="1:18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8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8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8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8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8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  <c r="R14" s="1">
        <f>Q14+'Datos Estudiantes'!A34110%</f>
        <v>0</v>
      </c>
    </row>
    <row r="15" spans="1:18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8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/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10" zoomScale="70" zoomScaleNormal="70" workbookViewId="0">
      <selection activeCell="AA14" sqref="AA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7.5703125" style="1" customWidth="1"/>
    <col min="12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0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VLOOKUP(A14,Datosestudiantes,2,TRUE)</f>
        <v>ALEJANDRO SEPULVEDA</v>
      </c>
      <c r="C14" s="11">
        <f t="shared" ref="C14:C33" si="1">VLOOKUP(A14,Datosestudiantes,3,TRUE)</f>
        <v>4.3</v>
      </c>
      <c r="D14" s="11">
        <f t="shared" ref="D14:D33" si="2">VLOOKUP(A14,Datosestudiantes,4,TRUE)</f>
        <v>1.2</v>
      </c>
      <c r="E14" s="11">
        <f t="shared" ref="E14:E33" si="3">VLOOKUP(A14,Datosestudiantes,5,TRUE)</f>
        <v>2.9</v>
      </c>
      <c r="F14" s="11">
        <f t="shared" ref="F14:F33" si="4">VLOOKUP(A14,Datosestudiantes,6,TRUE)</f>
        <v>4.5</v>
      </c>
      <c r="G14" s="11">
        <f t="shared" ref="G14:G33" si="5">VLOOKUP(A14,Datosestudiantes,7,TRUE)</f>
        <v>4.8</v>
      </c>
      <c r="H14" s="11">
        <f t="shared" ref="H14:H33" si="6">VLOOKUP(A14,Datosestudiantes,8,TRUE)</f>
        <v>3.9</v>
      </c>
      <c r="I14" s="11">
        <f t="shared" ref="I14:I33" si="7">VLOOKUP(A14,Datosestudiantes,9,TRUE)</f>
        <v>4.2</v>
      </c>
      <c r="J14" s="11">
        <f t="shared" ref="J14:J33" si="8">VLOOKUP(A14,Datosestudiantes,10,TRUE)</f>
        <v>4</v>
      </c>
      <c r="K14" s="13">
        <f>SUM(C14:J14)/8</f>
        <v>3.7249999999999996</v>
      </c>
      <c r="L14" s="13">
        <f>K14*30%</f>
        <v>1.1174999999999999</v>
      </c>
      <c r="M14" s="11">
        <f t="shared" ref="M14:M33" si="9">VLOOKUP(A14,Datosestudiantes,11,TRUE)</f>
        <v>3.8</v>
      </c>
      <c r="N14" s="12">
        <f>M14*20%</f>
        <v>0.76</v>
      </c>
      <c r="O14" s="11">
        <f t="shared" ref="O14:O33" si="10">VLOOKUP(A14,Datosestudiantes,12,TRUE)</f>
        <v>4.3</v>
      </c>
      <c r="P14" s="12">
        <f>O14*20%</f>
        <v>0.86</v>
      </c>
      <c r="Q14" s="13">
        <f t="shared" ref="Q14:Q33" si="11">VLOOKUP(A14,Datosestudiantes,13,TRUE)</f>
        <v>3.4</v>
      </c>
      <c r="R14" s="12">
        <f>Q14*10%</f>
        <v>0.34</v>
      </c>
      <c r="S14" s="13">
        <f t="shared" ref="S14:S33" si="12">VLOOKUP(A14,Datosestudiantes,14,TRUE)</f>
        <v>2.9</v>
      </c>
      <c r="T14" s="12">
        <f>S14*10%</f>
        <v>0.28999999999999998</v>
      </c>
      <c r="U14" s="11">
        <f t="shared" ref="U14:U33" si="13">VLOOKUP(A14,Datosestudiantes,15,TRUE)</f>
        <v>3.5</v>
      </c>
      <c r="V14" s="12">
        <f>U14*10%</f>
        <v>0.35000000000000003</v>
      </c>
      <c r="W14" s="12">
        <f>SUM(L14,N14,P14,R14,T14,V14)</f>
        <v>3.7174999999999998</v>
      </c>
      <c r="X14" s="21" t="str">
        <f>IF(W14&gt;=3,"aprobo","reprobo")</f>
        <v>aprobo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1">
        <f t="shared" si="7"/>
        <v>4.8</v>
      </c>
      <c r="J15" s="11">
        <f t="shared" si="8"/>
        <v>5</v>
      </c>
      <c r="K15" s="13">
        <f t="shared" ref="K15:K33" si="14">SUM(C15:J15)/8</f>
        <v>3.6</v>
      </c>
      <c r="L15" s="13">
        <f t="shared" ref="L15:L33" si="15">K15*30%</f>
        <v>1.08</v>
      </c>
      <c r="M15" s="11">
        <f t="shared" si="9"/>
        <v>4.5999999999999996</v>
      </c>
      <c r="N15" s="12">
        <f t="shared" ref="N15:N33" si="16">M15*20%</f>
        <v>0.91999999999999993</v>
      </c>
      <c r="O15" s="11">
        <f t="shared" si="10"/>
        <v>3.2</v>
      </c>
      <c r="P15" s="12">
        <f t="shared" ref="P15:P33" si="17">O15*20%</f>
        <v>0.64000000000000012</v>
      </c>
      <c r="Q15" s="13">
        <f t="shared" si="11"/>
        <v>2.5</v>
      </c>
      <c r="R15" s="12">
        <f t="shared" ref="R15:R33" si="18">Q15*10%</f>
        <v>0.25</v>
      </c>
      <c r="S15" s="13">
        <f t="shared" si="12"/>
        <v>4.2</v>
      </c>
      <c r="T15" s="12">
        <f t="shared" ref="T15:T33" si="19">S15*10%</f>
        <v>0.42000000000000004</v>
      </c>
      <c r="U15" s="11">
        <f t="shared" si="13"/>
        <v>4</v>
      </c>
      <c r="V15" s="12">
        <f t="shared" ref="V15:V33" si="20">U15*10%</f>
        <v>0.4</v>
      </c>
      <c r="W15" s="12">
        <f t="shared" ref="W15:W33" si="21">SUM(L15,N15,P15,R15,T15,V15)</f>
        <v>3.71</v>
      </c>
      <c r="X15" s="21" t="str">
        <f t="shared" ref="X15:X33" si="22">IF(W15&gt;=3,"aprobo","reprobo")</f>
        <v>aprobo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1">
        <f t="shared" si="7"/>
        <v>5</v>
      </c>
      <c r="J16" s="11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3">
        <f t="shared" si="11"/>
        <v>3.8</v>
      </c>
      <c r="R16" s="12">
        <f t="shared" si="18"/>
        <v>0.38</v>
      </c>
      <c r="S16" s="13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4.4112499999999999</v>
      </c>
      <c r="X16" s="21" t="str">
        <f t="shared" si="22"/>
        <v>aprobo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1">
        <f t="shared" si="7"/>
        <v>3.5</v>
      </c>
      <c r="J17" s="11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3">
        <f t="shared" si="11"/>
        <v>4.5</v>
      </c>
      <c r="R17" s="12">
        <f t="shared" si="18"/>
        <v>0.45</v>
      </c>
      <c r="S17" s="13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3.2687500000000003</v>
      </c>
      <c r="X17" s="21" t="str">
        <f t="shared" si="22"/>
        <v>aprobo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1">
        <f t="shared" si="7"/>
        <v>2.2999999999999998</v>
      </c>
      <c r="J18" s="11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3">
        <f t="shared" si="11"/>
        <v>4.5</v>
      </c>
      <c r="R18" s="12">
        <f t="shared" si="18"/>
        <v>0.45</v>
      </c>
      <c r="S18" s="13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4.0262500000000001</v>
      </c>
      <c r="X18" s="21" t="str">
        <f t="shared" si="22"/>
        <v>aprobo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1">
        <f t="shared" si="7"/>
        <v>2.9</v>
      </c>
      <c r="J19" s="11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3">
        <f t="shared" si="11"/>
        <v>4.5</v>
      </c>
      <c r="R19" s="12">
        <f t="shared" si="18"/>
        <v>0.45</v>
      </c>
      <c r="S19" s="13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4.1524999999999999</v>
      </c>
      <c r="X19" s="21" t="str">
        <f t="shared" si="22"/>
        <v>aprobo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1">
        <f t="shared" si="7"/>
        <v>4.5999999999999996</v>
      </c>
      <c r="J20" s="11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3">
        <f t="shared" si="11"/>
        <v>3.9</v>
      </c>
      <c r="R20" s="12">
        <f t="shared" si="18"/>
        <v>0.39</v>
      </c>
      <c r="S20" s="13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3.7525000000000004</v>
      </c>
      <c r="X20" s="21" t="str">
        <f t="shared" si="22"/>
        <v>aprobo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1">
        <f t="shared" si="7"/>
        <v>1</v>
      </c>
      <c r="J21" s="11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3">
        <f t="shared" si="11"/>
        <v>3</v>
      </c>
      <c r="R21" s="12">
        <f t="shared" si="18"/>
        <v>0.30000000000000004</v>
      </c>
      <c r="S21" s="13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2.9862500000000001</v>
      </c>
      <c r="X21" s="21" t="str">
        <f t="shared" si="22"/>
        <v>reprobo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1">
        <f t="shared" si="7"/>
        <v>3.2</v>
      </c>
      <c r="J22" s="11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3">
        <f t="shared" si="11"/>
        <v>3.1</v>
      </c>
      <c r="R22" s="12">
        <f t="shared" si="18"/>
        <v>0.31000000000000005</v>
      </c>
      <c r="S22" s="13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2.4125000000000001</v>
      </c>
      <c r="X22" s="21" t="str">
        <f t="shared" si="22"/>
        <v>reprobo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1">
        <f t="shared" si="7"/>
        <v>5</v>
      </c>
      <c r="J23" s="11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3">
        <f t="shared" si="11"/>
        <v>5</v>
      </c>
      <c r="R23" s="12">
        <f t="shared" si="18"/>
        <v>0.5</v>
      </c>
      <c r="S23" s="13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4.5025000000000004</v>
      </c>
      <c r="X23" s="21" t="str">
        <f t="shared" si="22"/>
        <v>aprobo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1">
        <f t="shared" si="7"/>
        <v>4.8</v>
      </c>
      <c r="J24" s="11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3">
        <f t="shared" si="11"/>
        <v>4.3</v>
      </c>
      <c r="R24" s="12">
        <f t="shared" si="18"/>
        <v>0.43</v>
      </c>
      <c r="S24" s="13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4.2937500000000002</v>
      </c>
      <c r="X24" s="21" t="str">
        <f t="shared" si="22"/>
        <v>aprobo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1">
        <f t="shared" si="7"/>
        <v>3.8</v>
      </c>
      <c r="J25" s="11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3">
        <f t="shared" si="11"/>
        <v>3.5</v>
      </c>
      <c r="R25" s="12">
        <f t="shared" si="18"/>
        <v>0.35000000000000003</v>
      </c>
      <c r="S25" s="13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4.0249999999999995</v>
      </c>
      <c r="X25" s="21" t="str">
        <f t="shared" si="22"/>
        <v>aprobo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1">
        <f t="shared" si="7"/>
        <v>4.2</v>
      </c>
      <c r="J26" s="11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3">
        <f t="shared" si="11"/>
        <v>4.0999999999999996</v>
      </c>
      <c r="R26" s="12">
        <f t="shared" si="18"/>
        <v>0.41</v>
      </c>
      <c r="S26" s="13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4.17875</v>
      </c>
      <c r="X26" s="21" t="str">
        <f t="shared" si="22"/>
        <v>aprobo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1">
        <f t="shared" si="7"/>
        <v>4.8</v>
      </c>
      <c r="J27" s="11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3">
        <f t="shared" si="11"/>
        <v>3.8</v>
      </c>
      <c r="R27" s="12">
        <f t="shared" si="18"/>
        <v>0.38</v>
      </c>
      <c r="S27" s="13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4.03</v>
      </c>
      <c r="X27" s="21" t="str">
        <f t="shared" si="22"/>
        <v>aprobo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1">
        <f t="shared" si="7"/>
        <v>5</v>
      </c>
      <c r="J28" s="11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3">
        <f t="shared" si="11"/>
        <v>4</v>
      </c>
      <c r="R28" s="12">
        <f t="shared" si="18"/>
        <v>0.4</v>
      </c>
      <c r="S28" s="13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3.1587499999999999</v>
      </c>
      <c r="X28" s="21" t="str">
        <f t="shared" si="22"/>
        <v>aprobo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1">
        <f t="shared" si="7"/>
        <v>3.5</v>
      </c>
      <c r="J29" s="11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3">
        <f t="shared" si="11"/>
        <v>3.9</v>
      </c>
      <c r="R29" s="12">
        <f t="shared" si="18"/>
        <v>0.39</v>
      </c>
      <c r="S29" s="13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4.0237499999999997</v>
      </c>
      <c r="X29" s="21" t="str">
        <f t="shared" si="22"/>
        <v>aprobo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1">
        <f t="shared" si="7"/>
        <v>2.2999999999999998</v>
      </c>
      <c r="J30" s="11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3">
        <f t="shared" si="11"/>
        <v>4.5</v>
      </c>
      <c r="R30" s="12">
        <f t="shared" si="18"/>
        <v>0.45</v>
      </c>
      <c r="S30" s="13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4.2625000000000002</v>
      </c>
      <c r="X30" s="21" t="str">
        <f t="shared" si="22"/>
        <v>aprobo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1">
        <f t="shared" si="7"/>
        <v>2.9</v>
      </c>
      <c r="J31" s="11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3">
        <f t="shared" si="11"/>
        <v>5</v>
      </c>
      <c r="R31" s="12">
        <f t="shared" si="18"/>
        <v>0.5</v>
      </c>
      <c r="S31" s="13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4.2337499999999997</v>
      </c>
      <c r="X31" s="21" t="str">
        <f t="shared" si="22"/>
        <v>aprobo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1">
        <f t="shared" si="7"/>
        <v>4.5999999999999996</v>
      </c>
      <c r="J32" s="11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3">
        <f t="shared" si="11"/>
        <v>4</v>
      </c>
      <c r="R32" s="12">
        <f t="shared" si="18"/>
        <v>0.4</v>
      </c>
      <c r="S32" s="13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4.3374999999999995</v>
      </c>
      <c r="X32" s="21" t="str">
        <f t="shared" si="22"/>
        <v>aprobo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1">
        <f t="shared" si="7"/>
        <v>4.5</v>
      </c>
      <c r="J33" s="11">
        <f t="shared" si="8"/>
        <v>4.5999999999999996</v>
      </c>
      <c r="K33" s="13">
        <f t="shared" si="14"/>
        <v>4.2125000000000004</v>
      </c>
      <c r="L33" s="13">
        <f t="shared" si="15"/>
        <v>1.2637500000000002</v>
      </c>
      <c r="M33" s="11">
        <f t="shared" si="9"/>
        <v>4</v>
      </c>
      <c r="N33" s="12">
        <f t="shared" si="16"/>
        <v>0.8</v>
      </c>
      <c r="O33" s="11">
        <f t="shared" si="10"/>
        <v>5</v>
      </c>
      <c r="P33" s="12">
        <f t="shared" si="17"/>
        <v>1</v>
      </c>
      <c r="Q33" s="13">
        <f t="shared" si="11"/>
        <v>4</v>
      </c>
      <c r="R33" s="12">
        <f t="shared" si="18"/>
        <v>0.4</v>
      </c>
      <c r="S33" s="13">
        <f t="shared" si="12"/>
        <v>3.9</v>
      </c>
      <c r="T33" s="12">
        <f t="shared" si="19"/>
        <v>0.39</v>
      </c>
      <c r="U33" s="11">
        <f t="shared" si="13"/>
        <v>3.5</v>
      </c>
      <c r="V33" s="12">
        <f t="shared" si="20"/>
        <v>0.35000000000000003</v>
      </c>
      <c r="W33" s="12">
        <f t="shared" si="21"/>
        <v>4.2037500000000003</v>
      </c>
      <c r="X33" s="21" t="str">
        <f t="shared" si="22"/>
        <v>aprobo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4.5025000000000004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3.8843750000000008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H17" sqref="H17"/>
    </sheetView>
  </sheetViews>
  <sheetFormatPr baseColWidth="10" defaultRowHeight="15" x14ac:dyDescent="0.25"/>
  <sheetData>
    <row r="3" spans="2:8" ht="15.75" x14ac:dyDescent="0.25">
      <c r="B3" s="1"/>
      <c r="C3" s="1"/>
      <c r="D3" s="1"/>
      <c r="E3" s="1"/>
      <c r="F3" s="1"/>
      <c r="G3" s="1"/>
      <c r="H3" s="1"/>
    </row>
    <row r="4" spans="2:8" x14ac:dyDescent="0.25">
      <c r="E4" t="s">
        <v>46</v>
      </c>
    </row>
    <row r="16" spans="2:8" x14ac:dyDescent="0.25">
      <c r="C16" t="s">
        <v>47</v>
      </c>
      <c r="G16" t="s">
        <v>48</v>
      </c>
    </row>
    <row r="18" spans="2:8" ht="15.75" x14ac:dyDescent="0.25">
      <c r="B18" s="1"/>
      <c r="C18" s="1" t="s">
        <v>49</v>
      </c>
      <c r="D18" s="1"/>
      <c r="E18" s="1"/>
      <c r="F18" s="1"/>
      <c r="G18" s="1" t="s">
        <v>49</v>
      </c>
      <c r="H18" s="1"/>
    </row>
    <row r="19" spans="2:8" ht="15.75" x14ac:dyDescent="0.25">
      <c r="B19" s="1"/>
      <c r="C19" s="1"/>
      <c r="D19" s="1"/>
      <c r="E19" s="1"/>
      <c r="F19" s="1"/>
      <c r="G19" s="1"/>
      <c r="H1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Datos Estudiantes</vt:lpstr>
      <vt:lpstr>Planilla Notas</vt:lpstr>
      <vt:lpstr>Informe estudiante</vt:lpstr>
      <vt:lpstr>ESQUEMA</vt:lpstr>
      <vt:lpstr>Datosestudiantes</vt:lpstr>
      <vt:lpstr>Segumientos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USUARIO</cp:lastModifiedBy>
  <cp:lastPrinted>2012-10-29T02:26:38Z</cp:lastPrinted>
  <dcterms:created xsi:type="dcterms:W3CDTF">2012-10-28T21:45:19Z</dcterms:created>
  <dcterms:modified xsi:type="dcterms:W3CDTF">2015-05-12T04:50:26Z</dcterms:modified>
</cp:coreProperties>
</file>